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6" tabRatio="500" activeTab="1"/>
  </bookViews>
  <sheets>
    <sheet name="Redflex Summary" sheetId="1" r:id="rId1"/>
    <sheet name="Pembroke Pines" sheetId="2" r:id="rId2"/>
  </sheets>
  <definedNames/>
  <calcPr calcId="152511"/>
  <extLst/>
</workbook>
</file>

<file path=xl/sharedStrings.xml><?xml version="1.0" encoding="utf-8"?>
<sst xmlns="http://schemas.openxmlformats.org/spreadsheetml/2006/main" count="22" uniqueCount="21">
  <si>
    <t>Program Summary for Pembroke Pines, FL</t>
  </si>
  <si>
    <t>Period</t>
  </si>
  <si>
    <t>Program Receipts (from Revenue Report)</t>
  </si>
  <si>
    <t>Redflex Invoices</t>
  </si>
  <si>
    <t>Net Proceeds to City (Carryover to next Month)</t>
  </si>
  <si>
    <t>Cumulative</t>
  </si>
  <si>
    <t>Total Daily ACH Payments to City</t>
  </si>
  <si>
    <t>Total</t>
  </si>
  <si>
    <t>Page 1 of 2</t>
  </si>
  <si>
    <t>Page 2 of 2</t>
  </si>
  <si>
    <t>RTS Contract</t>
  </si>
  <si>
    <t>Fiscal Year</t>
  </si>
  <si>
    <t>Revenues</t>
  </si>
  <si>
    <t>Expenditures</t>
  </si>
  <si>
    <t>Net Gain/ (Loss)</t>
  </si>
  <si>
    <t>FY2016‐17 (Aug 25, 2017‐ Sep. 2017) (2)</t>
  </si>
  <si>
    <t>FY2017‐18 (Oct. 2017 ‐ Sep 2018) (3)</t>
  </si>
  <si>
    <t>FY2018‐19 (Oct. 2018 ‐ Sep. 2019)</t>
  </si>
  <si>
    <t>FY2019‐20 [YTD Oct 2019‐ March 31, 2020]</t>
  </si>
  <si>
    <t>Sub‐Total ‐REDFLEX CONTRACT</t>
  </si>
  <si>
    <t>Average Net Gain to City for FY18 and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</si>
</sst>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$-409]mmm\-yy;@"/>
    <numFmt numFmtId="166" formatCode="\$#,##0.00"/>
    <numFmt numFmtId="167" formatCode="\$#,##0_);[Red]&quot;($&quot;#,##0\)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59595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0" fontId="1" fillId="0" borderId="0">
      <alignment/>
      <protection/>
    </xf>
  </cellStyleXfs>
  <cellXfs count="32">
    <xf numFmtId="0" fontId="0" fillId="0" borderId="0" xfId="0"/>
    <xf numFmtId="0" fontId="5" fillId="0" borderId="0" xfId="0" applyFont="1" applyBorder="1" applyAlignment="1">
      <alignment horizontal="right"/>
    </xf>
    <xf numFmtId="0" fontId="1" fillId="0" borderId="0" xfId="22">
      <alignment/>
      <protection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Alignment="1">
      <alignment horizontal="center" wrapText="1"/>
      <protection/>
    </xf>
    <xf numFmtId="0" fontId="1" fillId="0" borderId="0" xfId="22" applyAlignment="1">
      <alignment horizontal="center"/>
      <protection/>
    </xf>
    <xf numFmtId="0" fontId="1" fillId="2" borderId="0" xfId="22" applyFont="1" applyFill="1" applyAlignment="1">
      <alignment horizontal="center" wrapText="1"/>
      <protection/>
    </xf>
    <xf numFmtId="0" fontId="3" fillId="2" borderId="0" xfId="22" applyFont="1" applyFill="1" applyAlignment="1">
      <alignment horizontal="center" wrapText="1"/>
      <protection/>
    </xf>
    <xf numFmtId="165" fontId="3" fillId="0" borderId="0" xfId="22" applyNumberFormat="1" applyFont="1">
      <alignment/>
      <protection/>
    </xf>
    <xf numFmtId="166" fontId="3" fillId="0" borderId="0" xfId="20" applyNumberFormat="1" applyFont="1" applyBorder="1" applyAlignment="1" applyProtection="1">
      <alignment/>
      <protection/>
    </xf>
    <xf numFmtId="166" fontId="1" fillId="0" borderId="0" xfId="22" applyNumberFormat="1">
      <alignment/>
      <protection/>
    </xf>
    <xf numFmtId="166" fontId="3" fillId="0" borderId="0" xfId="22" applyNumberFormat="1" applyFont="1">
      <alignment/>
      <protection/>
    </xf>
    <xf numFmtId="166" fontId="3" fillId="2" borderId="0" xfId="20" applyNumberFormat="1" applyFont="1" applyFill="1" applyBorder="1" applyAlignment="1" applyProtection="1">
      <alignment/>
      <protection/>
    </xf>
    <xf numFmtId="166" fontId="3" fillId="0" borderId="0" xfId="21" applyNumberFormat="1" applyFont="1" applyBorder="1" applyAlignment="1" applyProtection="1">
      <alignment/>
      <protection/>
    </xf>
    <xf numFmtId="166" fontId="3" fillId="2" borderId="0" xfId="22" applyNumberFormat="1" applyFont="1" applyFill="1">
      <alignment/>
      <protection/>
    </xf>
    <xf numFmtId="0" fontId="4" fillId="0" borderId="0" xfId="22" applyFont="1">
      <alignment/>
      <protection/>
    </xf>
    <xf numFmtId="166" fontId="4" fillId="0" borderId="0" xfId="21" applyNumberFormat="1" applyFont="1" applyBorder="1" applyAlignment="1" applyProtection="1">
      <alignment/>
      <protection/>
    </xf>
    <xf numFmtId="164" fontId="3" fillId="0" borderId="0" xfId="22" applyNumberFormat="1" applyFont="1">
      <alignment/>
      <protection/>
    </xf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Border="1"/>
    <xf numFmtId="167" fontId="0" fillId="0" borderId="1" xfId="0" applyNumberFormat="1" applyBorder="1"/>
    <xf numFmtId="167" fontId="0" fillId="3" borderId="1" xfId="0" applyNumberFormat="1" applyFill="1" applyBorder="1"/>
    <xf numFmtId="166" fontId="0" fillId="0" borderId="1" xfId="0" applyNumberFormat="1" applyBorder="1"/>
    <xf numFmtId="0" fontId="5" fillId="0" borderId="1" xfId="0" applyFont="1" applyBorder="1" applyAlignment="1">
      <alignment horizontal="right"/>
    </xf>
    <xf numFmtId="167" fontId="5" fillId="0" borderId="1" xfId="0" applyNumberFormat="1" applyFont="1" applyBorder="1"/>
    <xf numFmtId="166" fontId="5" fillId="0" borderId="1" xfId="0" applyNumberFormat="1" applyFont="1" applyBorder="1"/>
    <xf numFmtId="167" fontId="5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4 2" xfId="20"/>
    <cellStyle name="Comma 5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ED7D31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Total Daily ACH Payments to City vs Redflex Invoice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'Redflex Summary'!$D$3</c:f>
              <c:strCache>
                <c:ptCount val="1"/>
                <c:pt idx="0">
                  <c:v>Redflex Invoices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'Redflex Summary'!$A$4:$A$34</c:f>
              <c:strCache/>
            </c:strRef>
          </c:cat>
          <c:val>
            <c:numRef>
              <c:f>'Redflex Summary'!$D$4:$D$34</c:f>
              <c:numCache/>
            </c:numRef>
          </c:val>
          <c:smooth val="0"/>
        </c:ser>
        <c:ser>
          <c:idx val="1"/>
          <c:order val="1"/>
          <c:tx>
            <c:strRef>
              <c:f>'Redflex Summary'!$J$3</c:f>
              <c:strCache>
                <c:ptCount val="1"/>
                <c:pt idx="0">
                  <c:v>Total Daily ACH Payments to City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'Redflex Summary'!$A$4:$A$34</c:f>
              <c:strCache/>
            </c:strRef>
          </c:cat>
          <c:val>
            <c:numRef>
              <c:f>'Redflex Summary'!$J$4:$J$34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58336304"/>
        <c:axId val="14031217"/>
      </c:lineChart>
      <c:dateAx>
        <c:axId val="58336304"/>
        <c:scaling>
          <c:orientation val="minMax"/>
        </c:scaling>
        <c:axPos val="b"/>
        <c:delete val="0"/>
        <c:numFmt formatCode="[$-409]mmm\-yy;@" sourceLinked="1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14031217"/>
        <c:crosses val="autoZero"/>
        <c:auto val="1"/>
        <c:baseTimeUnit val="days"/>
        <c:noMultiLvlLbl val="0"/>
      </c:dateAx>
      <c:valAx>
        <c:axId val="14031217"/>
        <c:scaling>
          <c:orientation val="minMax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583363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Net Proceeds to City vs Redflex Invoice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'Redflex Summary'!$D$3</c:f>
              <c:strCache>
                <c:ptCount val="1"/>
                <c:pt idx="0">
                  <c:v>Redflex Invoices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'Redflex Summary'!$A$4:$A$34</c:f>
              <c:strCache/>
            </c:strRef>
          </c:cat>
          <c:val>
            <c:numRef>
              <c:f>'Redflex Summary'!$D$4:$D$34</c:f>
              <c:numCache/>
            </c:numRef>
          </c:val>
          <c:smooth val="0"/>
        </c:ser>
        <c:ser>
          <c:idx val="1"/>
          <c:order val="1"/>
          <c:tx>
            <c:strRef>
              <c:f>'Redflex Summary'!$F$3</c:f>
              <c:strCache>
                <c:ptCount val="1"/>
                <c:pt idx="0">
                  <c:v>Net Proceeds to City (Carryover to next Month)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'Redflex Summary'!$A$4:$A$34</c:f>
              <c:strCache/>
            </c:strRef>
          </c:cat>
          <c:val>
            <c:numRef>
              <c:f>'Redflex Summary'!$F$4:$F$34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4252110"/>
        <c:axId val="56202327"/>
      </c:lineChart>
      <c:dateAx>
        <c:axId val="4252110"/>
        <c:scaling>
          <c:orientation val="minMax"/>
        </c:scaling>
        <c:axPos val="b"/>
        <c:delete val="0"/>
        <c:numFmt formatCode="[$-409]mmm\-yy;@" sourceLinked="1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56202327"/>
        <c:crosses val="autoZero"/>
        <c:auto val="1"/>
        <c:baseTimeUnit val="days"/>
        <c:noMultiLvlLbl val="0"/>
      </c:dateAx>
      <c:valAx>
        <c:axId val="56202327"/>
        <c:scaling>
          <c:orientation val="minMax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42521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41</xdr:row>
      <xdr:rowOff>9525</xdr:rowOff>
    </xdr:from>
    <xdr:ext cx="8534400" cy="3238500"/>
    <xdr:graphicFrame macro="">
      <xdr:nvGraphicFramePr>
        <xdr:cNvPr id="2" name="Chart 1"/>
        <xdr:cNvGraphicFramePr/>
      </xdr:nvGraphicFramePr>
      <xdr:xfrm>
        <a:off x="161925" y="8496300"/>
        <a:ext cx="8534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171450</xdr:colOff>
      <xdr:row>62</xdr:row>
      <xdr:rowOff>28575</xdr:rowOff>
    </xdr:from>
    <xdr:ext cx="8515350" cy="3000375"/>
    <xdr:graphicFrame macro="">
      <xdr:nvGraphicFramePr>
        <xdr:cNvPr id="3" name="Chart 2"/>
        <xdr:cNvGraphicFramePr/>
      </xdr:nvGraphicFramePr>
      <xdr:xfrm>
        <a:off x="171450" y="11915775"/>
        <a:ext cx="85153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 topLeftCell="A1">
      <pane ySplit="3" topLeftCell="A4" activePane="bottomLeft" state="frozen"/>
      <selection pane="bottomLeft" activeCell="F8" sqref="F8"/>
    </sheetView>
  </sheetViews>
  <sheetFormatPr defaultColWidth="9.140625" defaultRowHeight="15"/>
  <cols>
    <col min="1" max="1" width="9.140625" style="2" customWidth="1"/>
    <col min="2" max="2" width="14.421875" style="2" customWidth="1"/>
    <col min="3" max="3" width="9.140625" style="2" customWidth="1"/>
    <col min="4" max="4" width="11.140625" style="2" customWidth="1"/>
    <col min="5" max="5" width="9.140625" style="2" customWidth="1"/>
    <col min="6" max="6" width="12.421875" style="2" customWidth="1"/>
    <col min="7" max="7" width="9.140625" style="2" customWidth="1"/>
    <col min="8" max="8" width="12.8515625" style="2" customWidth="1"/>
    <col min="9" max="9" width="9.140625" style="2" customWidth="1"/>
    <col min="10" max="10" width="14.57421875" style="2" customWidth="1"/>
    <col min="11" max="11" width="9.140625" style="2" customWidth="1"/>
    <col min="12" max="12" width="12.28125" style="2" customWidth="1"/>
    <col min="13" max="257" width="9.140625" style="2" customWidth="1"/>
    <col min="258" max="258" width="14.421875" style="2" customWidth="1"/>
    <col min="259" max="259" width="9.140625" style="2" customWidth="1"/>
    <col min="260" max="260" width="11.140625" style="2" customWidth="1"/>
    <col min="261" max="261" width="9.140625" style="2" customWidth="1"/>
    <col min="262" max="262" width="12.421875" style="2" customWidth="1"/>
    <col min="263" max="263" width="9.140625" style="2" customWidth="1"/>
    <col min="264" max="264" width="12.8515625" style="2" customWidth="1"/>
    <col min="265" max="265" width="9.140625" style="2" customWidth="1"/>
    <col min="266" max="266" width="14.57421875" style="2" customWidth="1"/>
    <col min="267" max="267" width="9.140625" style="2" customWidth="1"/>
    <col min="268" max="268" width="12.28125" style="2" customWidth="1"/>
    <col min="269" max="513" width="9.140625" style="2" customWidth="1"/>
    <col min="514" max="514" width="14.421875" style="2" customWidth="1"/>
    <col min="515" max="515" width="9.140625" style="2" customWidth="1"/>
    <col min="516" max="516" width="11.140625" style="2" customWidth="1"/>
    <col min="517" max="517" width="9.140625" style="2" customWidth="1"/>
    <col min="518" max="518" width="12.421875" style="2" customWidth="1"/>
    <col min="519" max="519" width="9.140625" style="2" customWidth="1"/>
    <col min="520" max="520" width="12.8515625" style="2" customWidth="1"/>
    <col min="521" max="521" width="9.140625" style="2" customWidth="1"/>
    <col min="522" max="522" width="14.57421875" style="2" customWidth="1"/>
    <col min="523" max="523" width="9.140625" style="2" customWidth="1"/>
    <col min="524" max="524" width="12.28125" style="2" customWidth="1"/>
    <col min="525" max="769" width="9.140625" style="2" customWidth="1"/>
    <col min="770" max="770" width="14.421875" style="2" customWidth="1"/>
    <col min="771" max="771" width="9.140625" style="2" customWidth="1"/>
    <col min="772" max="772" width="11.140625" style="2" customWidth="1"/>
    <col min="773" max="773" width="9.140625" style="2" customWidth="1"/>
    <col min="774" max="774" width="12.421875" style="2" customWidth="1"/>
    <col min="775" max="775" width="9.140625" style="2" customWidth="1"/>
    <col min="776" max="776" width="12.8515625" style="2" customWidth="1"/>
    <col min="777" max="777" width="9.140625" style="2" customWidth="1"/>
    <col min="778" max="778" width="14.57421875" style="2" customWidth="1"/>
    <col min="779" max="779" width="9.140625" style="2" customWidth="1"/>
    <col min="780" max="780" width="12.28125" style="2" customWidth="1"/>
    <col min="781" max="1025" width="9.140625" style="2" customWidth="1"/>
  </cols>
  <sheetData>
    <row r="1" spans="1:10" ht="30.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5"/>
      <c r="B2" s="4"/>
      <c r="C2" s="5"/>
      <c r="D2" s="4"/>
      <c r="E2" s="5"/>
      <c r="F2" s="4"/>
      <c r="G2" s="4"/>
      <c r="H2" s="4"/>
      <c r="I2" s="4"/>
      <c r="J2" s="4"/>
    </row>
    <row r="3" spans="1:12" ht="53.4">
      <c r="A3" s="6" t="s">
        <v>1</v>
      </c>
      <c r="B3" s="7" t="s">
        <v>2</v>
      </c>
      <c r="C3" s="6"/>
      <c r="D3" s="7" t="s">
        <v>3</v>
      </c>
      <c r="E3" s="6"/>
      <c r="F3" s="7" t="s">
        <v>4</v>
      </c>
      <c r="G3" s="7"/>
      <c r="H3" s="7" t="s">
        <v>5</v>
      </c>
      <c r="I3" s="8"/>
      <c r="J3" s="9" t="s">
        <v>6</v>
      </c>
      <c r="L3" s="10" t="s">
        <v>5</v>
      </c>
    </row>
    <row r="4" spans="1:12" ht="15">
      <c r="A4" s="11">
        <v>43008</v>
      </c>
      <c r="B4" s="12">
        <v>809.75</v>
      </c>
      <c r="C4" s="12"/>
      <c r="D4" s="12">
        <v>6950</v>
      </c>
      <c r="E4" s="12"/>
      <c r="F4" s="12">
        <f aca="true" t="shared" si="0" ref="F4:F34">SUM(B4-D4)</f>
        <v>-6140.25</v>
      </c>
      <c r="G4" s="13"/>
      <c r="H4" s="14">
        <f>+F4</f>
        <v>-6140.25</v>
      </c>
      <c r="I4" s="14"/>
      <c r="J4" s="15">
        <v>1029.8</v>
      </c>
      <c r="K4" s="13"/>
      <c r="L4" s="15">
        <f>J4</f>
        <v>1029.8</v>
      </c>
    </row>
    <row r="5" spans="1:12" ht="15">
      <c r="A5" s="11">
        <v>43039</v>
      </c>
      <c r="B5" s="12">
        <v>8733.45</v>
      </c>
      <c r="C5" s="12"/>
      <c r="D5" s="12">
        <v>10900</v>
      </c>
      <c r="E5" s="12"/>
      <c r="F5" s="12">
        <f t="shared" si="0"/>
        <v>-2166.5499999999993</v>
      </c>
      <c r="G5" s="13"/>
      <c r="H5" s="14">
        <f aca="true" t="shared" si="1" ref="H5:H34">F5+H4</f>
        <v>-8306.8</v>
      </c>
      <c r="I5" s="14"/>
      <c r="J5" s="15">
        <v>9951.65</v>
      </c>
      <c r="K5" s="13"/>
      <c r="L5" s="15">
        <f aca="true" t="shared" si="2" ref="L5:L34">L4+J5</f>
        <v>10981.449999999999</v>
      </c>
    </row>
    <row r="6" spans="1:12" ht="15">
      <c r="A6" s="11">
        <v>43069</v>
      </c>
      <c r="B6" s="12">
        <v>20898.9</v>
      </c>
      <c r="C6" s="12"/>
      <c r="D6" s="12">
        <v>10900</v>
      </c>
      <c r="E6" s="12"/>
      <c r="F6" s="12">
        <f t="shared" si="0"/>
        <v>9998.900000000001</v>
      </c>
      <c r="G6" s="13"/>
      <c r="H6" s="14">
        <f t="shared" si="1"/>
        <v>1692.1000000000022</v>
      </c>
      <c r="I6" s="14"/>
      <c r="J6" s="15">
        <v>18239.11</v>
      </c>
      <c r="K6" s="13"/>
      <c r="L6" s="15">
        <f t="shared" si="2"/>
        <v>29220.559999999998</v>
      </c>
    </row>
    <row r="7" spans="1:12" ht="15">
      <c r="A7" s="11">
        <v>43100</v>
      </c>
      <c r="B7" s="12">
        <v>32980.15</v>
      </c>
      <c r="C7" s="12"/>
      <c r="D7" s="12">
        <v>26006.46</v>
      </c>
      <c r="E7" s="12"/>
      <c r="F7" s="12">
        <f t="shared" si="0"/>
        <v>6973.690000000002</v>
      </c>
      <c r="G7" s="13"/>
      <c r="H7" s="14">
        <f t="shared" si="1"/>
        <v>8665.790000000005</v>
      </c>
      <c r="I7" s="14"/>
      <c r="J7" s="15">
        <v>28166.29</v>
      </c>
      <c r="K7" s="13"/>
      <c r="L7" s="15">
        <f t="shared" si="2"/>
        <v>57386.85</v>
      </c>
    </row>
    <row r="8" spans="1:12" ht="15">
      <c r="A8" s="11">
        <v>43131</v>
      </c>
      <c r="B8" s="12">
        <v>67439.75</v>
      </c>
      <c r="C8" s="12"/>
      <c r="D8" s="12">
        <v>30175</v>
      </c>
      <c r="E8" s="12"/>
      <c r="F8" s="12">
        <f t="shared" si="0"/>
        <v>37264.75</v>
      </c>
      <c r="G8" s="13"/>
      <c r="H8" s="14">
        <f t="shared" si="1"/>
        <v>45930.54000000001</v>
      </c>
      <c r="I8" s="14"/>
      <c r="J8" s="15">
        <v>69349.67</v>
      </c>
      <c r="K8" s="13"/>
      <c r="L8" s="15">
        <f t="shared" si="2"/>
        <v>126736.51999999999</v>
      </c>
    </row>
    <row r="9" spans="1:12" ht="15">
      <c r="A9" s="11">
        <v>43159</v>
      </c>
      <c r="B9" s="12">
        <v>72743.6</v>
      </c>
      <c r="C9" s="12"/>
      <c r="D9" s="12">
        <v>30175</v>
      </c>
      <c r="E9" s="12"/>
      <c r="F9" s="12">
        <f t="shared" si="0"/>
        <v>42568.600000000006</v>
      </c>
      <c r="G9" s="13"/>
      <c r="H9" s="14">
        <f t="shared" si="1"/>
        <v>88499.14000000001</v>
      </c>
      <c r="I9" s="14"/>
      <c r="J9" s="15">
        <v>69209.41</v>
      </c>
      <c r="K9" s="13"/>
      <c r="L9" s="15">
        <f t="shared" si="2"/>
        <v>195945.93</v>
      </c>
    </row>
    <row r="10" spans="1:12" ht="15">
      <c r="A10" s="11">
        <v>43190</v>
      </c>
      <c r="B10" s="12">
        <v>129324.45</v>
      </c>
      <c r="C10" s="12"/>
      <c r="D10" s="12">
        <v>30175</v>
      </c>
      <c r="E10" s="12"/>
      <c r="F10" s="12">
        <f t="shared" si="0"/>
        <v>99149.45</v>
      </c>
      <c r="G10" s="13"/>
      <c r="H10" s="14">
        <f t="shared" si="1"/>
        <v>187648.59000000003</v>
      </c>
      <c r="I10" s="14"/>
      <c r="J10" s="15">
        <v>122220.73</v>
      </c>
      <c r="K10" s="13"/>
      <c r="L10" s="15">
        <f t="shared" si="2"/>
        <v>318166.66</v>
      </c>
    </row>
    <row r="11" spans="1:12" ht="15">
      <c r="A11" s="11">
        <v>43220</v>
      </c>
      <c r="B11" s="12">
        <v>142942.05</v>
      </c>
      <c r="C11" s="12"/>
      <c r="D11" s="12">
        <v>30175</v>
      </c>
      <c r="E11" s="12"/>
      <c r="F11" s="12">
        <f t="shared" si="0"/>
        <v>112767.04999999999</v>
      </c>
      <c r="G11" s="13"/>
      <c r="H11" s="14">
        <f t="shared" si="1"/>
        <v>300415.64</v>
      </c>
      <c r="I11" s="14"/>
      <c r="J11" s="15">
        <v>133243.39</v>
      </c>
      <c r="K11" s="13"/>
      <c r="L11" s="15">
        <f t="shared" si="2"/>
        <v>451410.05</v>
      </c>
    </row>
    <row r="12" spans="1:12" ht="15">
      <c r="A12" s="11">
        <v>43251</v>
      </c>
      <c r="B12" s="12">
        <v>171097.9</v>
      </c>
      <c r="C12" s="12"/>
      <c r="D12" s="12">
        <v>30175</v>
      </c>
      <c r="E12" s="12"/>
      <c r="F12" s="12">
        <f t="shared" si="0"/>
        <v>140922.9</v>
      </c>
      <c r="G12" s="13"/>
      <c r="H12" s="14">
        <f t="shared" si="1"/>
        <v>441338.54000000004</v>
      </c>
      <c r="I12" s="14"/>
      <c r="J12" s="15">
        <v>180949.77</v>
      </c>
      <c r="K12" s="13"/>
      <c r="L12" s="15">
        <f t="shared" si="2"/>
        <v>632359.82</v>
      </c>
    </row>
    <row r="13" spans="1:12" ht="15">
      <c r="A13" s="11">
        <v>43281</v>
      </c>
      <c r="B13" s="12">
        <v>127806.65</v>
      </c>
      <c r="C13" s="12"/>
      <c r="D13" s="12">
        <v>30175</v>
      </c>
      <c r="E13" s="12"/>
      <c r="F13" s="12">
        <f t="shared" si="0"/>
        <v>97631.65</v>
      </c>
      <c r="G13" s="13"/>
      <c r="H13" s="14">
        <f t="shared" si="1"/>
        <v>538970.1900000001</v>
      </c>
      <c r="I13" s="14"/>
      <c r="J13" s="15">
        <v>125665.68</v>
      </c>
      <c r="K13" s="13"/>
      <c r="L13" s="15">
        <f t="shared" si="2"/>
        <v>758025.5</v>
      </c>
    </row>
    <row r="14" spans="1:12" ht="15">
      <c r="A14" s="11">
        <v>43312</v>
      </c>
      <c r="B14" s="12">
        <v>111977.1</v>
      </c>
      <c r="C14" s="12"/>
      <c r="D14" s="12">
        <v>30175</v>
      </c>
      <c r="E14" s="12"/>
      <c r="F14" s="12">
        <f t="shared" si="0"/>
        <v>81802.1</v>
      </c>
      <c r="G14" s="13"/>
      <c r="H14" s="14">
        <f t="shared" si="1"/>
        <v>620772.29</v>
      </c>
      <c r="I14" s="14"/>
      <c r="J14" s="15">
        <v>108056.3</v>
      </c>
      <c r="K14" s="13"/>
      <c r="L14" s="15">
        <f t="shared" si="2"/>
        <v>866081.8</v>
      </c>
    </row>
    <row r="15" spans="1:12" ht="15">
      <c r="A15" s="11">
        <f>A14+31</f>
        <v>43343</v>
      </c>
      <c r="B15" s="12">
        <v>102798.35</v>
      </c>
      <c r="C15" s="12"/>
      <c r="D15" s="12">
        <v>30175</v>
      </c>
      <c r="E15" s="12"/>
      <c r="F15" s="12">
        <f t="shared" si="0"/>
        <v>72623.35</v>
      </c>
      <c r="G15" s="13"/>
      <c r="H15" s="14">
        <f t="shared" si="1"/>
        <v>693395.64</v>
      </c>
      <c r="I15" s="14"/>
      <c r="J15" s="15">
        <v>103156.12</v>
      </c>
      <c r="K15" s="13"/>
      <c r="L15" s="15">
        <f t="shared" si="2"/>
        <v>969237.92</v>
      </c>
    </row>
    <row r="16" spans="1:12" ht="15">
      <c r="A16" s="11">
        <f aca="true" t="shared" si="3" ref="A16:A23">A15+30</f>
        <v>43373</v>
      </c>
      <c r="B16" s="12">
        <v>108340.45</v>
      </c>
      <c r="C16" s="12"/>
      <c r="D16" s="12">
        <v>30175</v>
      </c>
      <c r="E16" s="12"/>
      <c r="F16" s="12">
        <f t="shared" si="0"/>
        <v>78165.45</v>
      </c>
      <c r="G16" s="13"/>
      <c r="H16" s="14">
        <f t="shared" si="1"/>
        <v>771561.09</v>
      </c>
      <c r="I16" s="14"/>
      <c r="J16" s="15">
        <v>98592.74</v>
      </c>
      <c r="K16" s="13"/>
      <c r="L16" s="15">
        <f t="shared" si="2"/>
        <v>1067830.6600000001</v>
      </c>
    </row>
    <row r="17" spans="1:12" ht="15">
      <c r="A17" s="11">
        <f t="shared" si="3"/>
        <v>43403</v>
      </c>
      <c r="B17" s="12">
        <v>128656.35</v>
      </c>
      <c r="C17" s="12"/>
      <c r="D17" s="12">
        <v>30175</v>
      </c>
      <c r="E17" s="12"/>
      <c r="F17" s="12">
        <f t="shared" si="0"/>
        <v>98481.35</v>
      </c>
      <c r="G17" s="13"/>
      <c r="H17" s="14">
        <f t="shared" si="1"/>
        <v>870042.44</v>
      </c>
      <c r="I17" s="14"/>
      <c r="J17" s="15">
        <v>131349.07</v>
      </c>
      <c r="K17" s="13"/>
      <c r="L17" s="15">
        <f t="shared" si="2"/>
        <v>1199179.7300000002</v>
      </c>
    </row>
    <row r="18" spans="1:12" ht="15">
      <c r="A18" s="11">
        <f t="shared" si="3"/>
        <v>43433</v>
      </c>
      <c r="B18" s="16">
        <v>111316.55</v>
      </c>
      <c r="C18" s="16"/>
      <c r="D18" s="16">
        <v>30175</v>
      </c>
      <c r="E18" s="16"/>
      <c r="F18" s="12">
        <f t="shared" si="0"/>
        <v>81141.55</v>
      </c>
      <c r="G18" s="14"/>
      <c r="H18" s="14">
        <f t="shared" si="1"/>
        <v>951183.99</v>
      </c>
      <c r="I18" s="14"/>
      <c r="J18" s="17">
        <v>110474.11</v>
      </c>
      <c r="K18" s="13"/>
      <c r="L18" s="15">
        <f t="shared" si="2"/>
        <v>1309653.8400000003</v>
      </c>
    </row>
    <row r="19" spans="1:12" ht="15">
      <c r="A19" s="11">
        <f t="shared" si="3"/>
        <v>43463</v>
      </c>
      <c r="B19" s="16">
        <v>109876.1</v>
      </c>
      <c r="C19" s="16"/>
      <c r="D19" s="16">
        <v>30175</v>
      </c>
      <c r="E19" s="16"/>
      <c r="F19" s="12">
        <f t="shared" si="0"/>
        <v>79701.1</v>
      </c>
      <c r="G19" s="14"/>
      <c r="H19" s="14">
        <f t="shared" si="1"/>
        <v>1030885.09</v>
      </c>
      <c r="I19" s="14"/>
      <c r="J19" s="17">
        <v>106610.55</v>
      </c>
      <c r="K19" s="13"/>
      <c r="L19" s="15">
        <f t="shared" si="2"/>
        <v>1416264.3900000004</v>
      </c>
    </row>
    <row r="20" spans="1:12" ht="15">
      <c r="A20" s="11">
        <f t="shared" si="3"/>
        <v>43493</v>
      </c>
      <c r="B20" s="16">
        <v>130028.95</v>
      </c>
      <c r="C20" s="16"/>
      <c r="D20" s="16">
        <v>30175</v>
      </c>
      <c r="E20" s="16"/>
      <c r="F20" s="12">
        <f t="shared" si="0"/>
        <v>99853.95</v>
      </c>
      <c r="G20" s="14"/>
      <c r="H20" s="14">
        <f t="shared" si="1"/>
        <v>1130739.04</v>
      </c>
      <c r="I20" s="14"/>
      <c r="J20" s="17">
        <v>127871.62</v>
      </c>
      <c r="K20" s="13"/>
      <c r="L20" s="15">
        <f t="shared" si="2"/>
        <v>1544136.0100000002</v>
      </c>
    </row>
    <row r="21" spans="1:12" ht="15">
      <c r="A21" s="11">
        <f t="shared" si="3"/>
        <v>43523</v>
      </c>
      <c r="B21" s="16">
        <v>134505.75</v>
      </c>
      <c r="C21" s="16"/>
      <c r="D21" s="16">
        <v>30175</v>
      </c>
      <c r="E21" s="16"/>
      <c r="F21" s="12">
        <f t="shared" si="0"/>
        <v>104330.75</v>
      </c>
      <c r="G21" s="14"/>
      <c r="H21" s="14">
        <f t="shared" si="1"/>
        <v>1235069.79</v>
      </c>
      <c r="I21" s="14"/>
      <c r="J21" s="17">
        <v>127435.66</v>
      </c>
      <c r="K21" s="13"/>
      <c r="L21" s="15">
        <f t="shared" si="2"/>
        <v>1671571.6700000002</v>
      </c>
    </row>
    <row r="22" spans="1:12" ht="15">
      <c r="A22" s="11">
        <f t="shared" si="3"/>
        <v>43553</v>
      </c>
      <c r="B22" s="16">
        <v>133568.05</v>
      </c>
      <c r="C22" s="16"/>
      <c r="D22" s="16">
        <v>30175</v>
      </c>
      <c r="E22" s="16"/>
      <c r="F22" s="12">
        <f t="shared" si="0"/>
        <v>103393.04999999999</v>
      </c>
      <c r="G22" s="14"/>
      <c r="H22" s="14">
        <f t="shared" si="1"/>
        <v>1338462.84</v>
      </c>
      <c r="I22" s="14"/>
      <c r="J22" s="17">
        <v>135528.99</v>
      </c>
      <c r="K22" s="13"/>
      <c r="L22" s="15">
        <f t="shared" si="2"/>
        <v>1807100.6600000001</v>
      </c>
    </row>
    <row r="23" spans="1:12" ht="15">
      <c r="A23" s="11">
        <f t="shared" si="3"/>
        <v>43583</v>
      </c>
      <c r="B23" s="16">
        <v>148271.15</v>
      </c>
      <c r="C23" s="16"/>
      <c r="D23" s="16">
        <v>30175</v>
      </c>
      <c r="E23" s="16"/>
      <c r="F23" s="12">
        <f t="shared" si="0"/>
        <v>118096.15</v>
      </c>
      <c r="G23" s="14"/>
      <c r="H23" s="14">
        <f t="shared" si="1"/>
        <v>1456558.99</v>
      </c>
      <c r="I23" s="14"/>
      <c r="J23" s="17">
        <v>143279.45</v>
      </c>
      <c r="K23" s="13"/>
      <c r="L23" s="15">
        <f t="shared" si="2"/>
        <v>1950380.11</v>
      </c>
    </row>
    <row r="24" spans="1:12" ht="15">
      <c r="A24" s="11">
        <v>43604</v>
      </c>
      <c r="B24" s="16">
        <v>164831.4</v>
      </c>
      <c r="C24" s="16"/>
      <c r="D24" s="16">
        <v>30175</v>
      </c>
      <c r="E24" s="16"/>
      <c r="F24" s="12">
        <f t="shared" si="0"/>
        <v>134656.4</v>
      </c>
      <c r="G24" s="14"/>
      <c r="H24" s="14">
        <f t="shared" si="1"/>
        <v>1591215.39</v>
      </c>
      <c r="I24" s="14"/>
      <c r="J24" s="17">
        <v>161854.86</v>
      </c>
      <c r="K24" s="13"/>
      <c r="L24" s="15">
        <f t="shared" si="2"/>
        <v>2112234.97</v>
      </c>
    </row>
    <row r="25" spans="1:12" ht="15">
      <c r="A25" s="11">
        <v>43635</v>
      </c>
      <c r="B25" s="16">
        <v>158701.3</v>
      </c>
      <c r="C25" s="16"/>
      <c r="D25" s="16">
        <v>30175</v>
      </c>
      <c r="E25" s="16"/>
      <c r="F25" s="12">
        <f t="shared" si="0"/>
        <v>128526.29999999999</v>
      </c>
      <c r="G25" s="14"/>
      <c r="H25" s="14">
        <f t="shared" si="1"/>
        <v>1719741.69</v>
      </c>
      <c r="I25" s="14"/>
      <c r="J25" s="17">
        <v>154836.6</v>
      </c>
      <c r="K25" s="13"/>
      <c r="L25" s="15">
        <f t="shared" si="2"/>
        <v>2267071.5700000003</v>
      </c>
    </row>
    <row r="26" spans="1:12" ht="15">
      <c r="A26" s="11">
        <v>43665</v>
      </c>
      <c r="B26" s="16">
        <v>174804.3</v>
      </c>
      <c r="C26" s="16"/>
      <c r="D26" s="16">
        <v>30175</v>
      </c>
      <c r="E26" s="16"/>
      <c r="F26" s="12">
        <f t="shared" si="0"/>
        <v>144629.3</v>
      </c>
      <c r="G26" s="14"/>
      <c r="H26" s="14">
        <f t="shared" si="1"/>
        <v>1864370.99</v>
      </c>
      <c r="I26" s="14"/>
      <c r="J26" s="17">
        <v>178785.87</v>
      </c>
      <c r="K26" s="13"/>
      <c r="L26" s="15">
        <f t="shared" si="2"/>
        <v>2445857.4400000004</v>
      </c>
    </row>
    <row r="27" spans="1:12" ht="15">
      <c r="A27" s="11">
        <v>43696</v>
      </c>
      <c r="B27" s="16">
        <v>127913.1</v>
      </c>
      <c r="C27" s="16"/>
      <c r="D27" s="16">
        <v>30175</v>
      </c>
      <c r="E27" s="16"/>
      <c r="F27" s="12">
        <f t="shared" si="0"/>
        <v>97738.1</v>
      </c>
      <c r="G27" s="14"/>
      <c r="H27" s="14">
        <f t="shared" si="1"/>
        <v>1962109.09</v>
      </c>
      <c r="I27" s="14"/>
      <c r="J27" s="17">
        <v>139608.84</v>
      </c>
      <c r="K27" s="13"/>
      <c r="L27" s="15">
        <f t="shared" si="2"/>
        <v>2585466.2800000003</v>
      </c>
    </row>
    <row r="28" spans="1:12" ht="15">
      <c r="A28" s="11">
        <v>43727</v>
      </c>
      <c r="B28" s="16">
        <v>142619.6</v>
      </c>
      <c r="C28" s="16"/>
      <c r="D28" s="16">
        <v>30175</v>
      </c>
      <c r="E28" s="16"/>
      <c r="F28" s="12">
        <f t="shared" si="0"/>
        <v>112444.6</v>
      </c>
      <c r="G28" s="14"/>
      <c r="H28" s="14">
        <f t="shared" si="1"/>
        <v>2074553.6900000002</v>
      </c>
      <c r="I28" s="14"/>
      <c r="J28" s="17">
        <v>135292.75</v>
      </c>
      <c r="K28" s="13"/>
      <c r="L28" s="15">
        <f t="shared" si="2"/>
        <v>2720759.0300000003</v>
      </c>
    </row>
    <row r="29" spans="1:12" ht="15">
      <c r="A29" s="11">
        <v>43757</v>
      </c>
      <c r="B29" s="16">
        <v>141010.7</v>
      </c>
      <c r="C29" s="16"/>
      <c r="D29" s="16">
        <v>30175</v>
      </c>
      <c r="E29" s="16"/>
      <c r="F29" s="12">
        <f t="shared" si="0"/>
        <v>110835.70000000001</v>
      </c>
      <c r="G29" s="14"/>
      <c r="H29" s="14">
        <f t="shared" si="1"/>
        <v>2185389.39</v>
      </c>
      <c r="I29" s="14"/>
      <c r="J29" s="17">
        <v>159728.45</v>
      </c>
      <c r="K29" s="13"/>
      <c r="L29" s="15">
        <f t="shared" si="2"/>
        <v>2880487.4800000004</v>
      </c>
    </row>
    <row r="30" spans="1:12" ht="15">
      <c r="A30" s="11">
        <v>43788</v>
      </c>
      <c r="B30" s="16">
        <v>160670.15</v>
      </c>
      <c r="C30" s="16"/>
      <c r="D30" s="16">
        <v>30175</v>
      </c>
      <c r="E30" s="16"/>
      <c r="F30" s="12">
        <f t="shared" si="0"/>
        <v>130495.15</v>
      </c>
      <c r="G30" s="14"/>
      <c r="H30" s="14">
        <f t="shared" si="1"/>
        <v>2315884.54</v>
      </c>
      <c r="I30" s="14"/>
      <c r="J30" s="17">
        <v>146680.32</v>
      </c>
      <c r="K30" s="13"/>
      <c r="L30" s="15">
        <f t="shared" si="2"/>
        <v>3027167.8000000003</v>
      </c>
    </row>
    <row r="31" spans="1:12" ht="15">
      <c r="A31" s="11">
        <v>43830</v>
      </c>
      <c r="B31" s="16">
        <v>170412.2</v>
      </c>
      <c r="C31" s="16"/>
      <c r="D31" s="16">
        <v>30175</v>
      </c>
      <c r="E31" s="16"/>
      <c r="F31" s="12">
        <f t="shared" si="0"/>
        <v>140237.2</v>
      </c>
      <c r="G31" s="14"/>
      <c r="H31" s="14">
        <f t="shared" si="1"/>
        <v>2456121.74</v>
      </c>
      <c r="I31" s="14"/>
      <c r="J31" s="17">
        <v>180100.58</v>
      </c>
      <c r="K31" s="13"/>
      <c r="L31" s="15">
        <f t="shared" si="2"/>
        <v>3207268.3800000004</v>
      </c>
    </row>
    <row r="32" spans="1:12" ht="15">
      <c r="A32" s="11">
        <v>43861</v>
      </c>
      <c r="B32" s="16">
        <v>172152.3</v>
      </c>
      <c r="C32" s="16"/>
      <c r="D32" s="16">
        <v>30175</v>
      </c>
      <c r="E32" s="16"/>
      <c r="F32" s="12">
        <f t="shared" si="0"/>
        <v>141977.3</v>
      </c>
      <c r="G32" s="14"/>
      <c r="H32" s="14">
        <f t="shared" si="1"/>
        <v>2598099.04</v>
      </c>
      <c r="I32" s="14"/>
      <c r="J32" s="17">
        <v>173619.32</v>
      </c>
      <c r="K32" s="13"/>
      <c r="L32" s="15">
        <f t="shared" si="2"/>
        <v>3380887.7</v>
      </c>
    </row>
    <row r="33" spans="1:12" ht="15">
      <c r="A33" s="11">
        <v>43889</v>
      </c>
      <c r="B33" s="16">
        <v>154734.35</v>
      </c>
      <c r="C33" s="16"/>
      <c r="D33" s="16">
        <v>30175</v>
      </c>
      <c r="E33" s="16"/>
      <c r="F33" s="12">
        <f t="shared" si="0"/>
        <v>124559.35</v>
      </c>
      <c r="G33" s="14"/>
      <c r="H33" s="14">
        <f t="shared" si="1"/>
        <v>2722658.39</v>
      </c>
      <c r="I33" s="14"/>
      <c r="J33" s="17">
        <v>153960.15</v>
      </c>
      <c r="K33" s="13"/>
      <c r="L33" s="15">
        <f t="shared" si="2"/>
        <v>3534847.85</v>
      </c>
    </row>
    <row r="34" spans="1:12" ht="15">
      <c r="A34" s="11">
        <v>43921</v>
      </c>
      <c r="B34" s="16">
        <v>156715.8</v>
      </c>
      <c r="C34" s="16"/>
      <c r="D34" s="16">
        <v>30175</v>
      </c>
      <c r="E34" s="16"/>
      <c r="F34" s="12">
        <f t="shared" si="0"/>
        <v>126540.79999999999</v>
      </c>
      <c r="G34" s="14"/>
      <c r="H34" s="14">
        <f t="shared" si="1"/>
        <v>2849199.19</v>
      </c>
      <c r="I34" s="14"/>
      <c r="J34" s="17">
        <v>166289.4</v>
      </c>
      <c r="K34" s="13"/>
      <c r="L34" s="15">
        <f t="shared" si="2"/>
        <v>3701137.25</v>
      </c>
    </row>
    <row r="35" spans="1:12" ht="15">
      <c r="A35" s="18" t="s">
        <v>7</v>
      </c>
      <c r="B35" s="19">
        <f>SUM(B4:B34)</f>
        <v>3718680.65</v>
      </c>
      <c r="C35" s="19"/>
      <c r="D35" s="19">
        <f>SUM(D4:D34)</f>
        <v>869481.46</v>
      </c>
      <c r="E35" s="19"/>
      <c r="F35" s="19">
        <f>SUM(F4:F34)</f>
        <v>2849199.19</v>
      </c>
      <c r="G35" s="14"/>
      <c r="H35" s="16"/>
      <c r="I35" s="14"/>
      <c r="J35" s="19">
        <f>SUM(J4:J34)</f>
        <v>3701137.25</v>
      </c>
      <c r="K35" s="13"/>
      <c r="L35" s="13"/>
    </row>
    <row r="36" spans="1:10" ht="15">
      <c r="A36" s="4"/>
      <c r="B36" s="4"/>
      <c r="C36" s="4"/>
      <c r="D36" s="4"/>
      <c r="E36" s="4"/>
      <c r="F36" s="20"/>
      <c r="G36" s="4"/>
      <c r="H36" s="4"/>
      <c r="I36" s="4"/>
      <c r="J36" s="4"/>
    </row>
    <row r="38" ht="15">
      <c r="L38" s="2" t="s">
        <v>8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3" ht="15">
      <c r="L83" s="2" t="s">
        <v>9</v>
      </c>
    </row>
  </sheetData>
  <printOptions/>
  <pageMargins left="0.7" right="0.7" top="0.75" bottom="0.75" header="0.511805555555555" footer="0.511805555555555"/>
  <pageSetup fitToHeight="0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E2" sqref="E2:F7"/>
    </sheetView>
  </sheetViews>
  <sheetFormatPr defaultColWidth="8.7109375" defaultRowHeight="15"/>
  <cols>
    <col min="1" max="1" width="37.57421875" style="0" customWidth="1"/>
    <col min="2" max="2" width="10.8515625" style="0" customWidth="1"/>
    <col min="3" max="3" width="12.7109375" style="0" customWidth="1"/>
    <col min="4" max="4" width="15.28125" style="0" customWidth="1"/>
    <col min="5" max="5" width="29.421875" style="0" customWidth="1"/>
    <col min="6" max="6" width="25.28125" style="0" customWidth="1"/>
    <col min="7" max="7" width="12.7109375" style="0" customWidth="1"/>
  </cols>
  <sheetData>
    <row r="1" ht="15">
      <c r="A1" s="21" t="s">
        <v>10</v>
      </c>
    </row>
    <row r="2" spans="1:6" ht="15">
      <c r="A2" s="22" t="s">
        <v>11</v>
      </c>
      <c r="B2" s="22" t="s">
        <v>12</v>
      </c>
      <c r="C2" s="22" t="s">
        <v>13</v>
      </c>
      <c r="D2" s="23" t="s">
        <v>14</v>
      </c>
      <c r="E2" s="24"/>
      <c r="F2" s="24"/>
    </row>
    <row r="3" spans="1:7" ht="15">
      <c r="A3" s="22" t="s">
        <v>15</v>
      </c>
      <c r="B3" s="25">
        <v>375</v>
      </c>
      <c r="C3" s="25">
        <v>126485</v>
      </c>
      <c r="D3" s="26">
        <f>SUM(B3-C3)</f>
        <v>-126110</v>
      </c>
      <c r="E3" s="27"/>
      <c r="F3" s="27"/>
      <c r="G3" s="21"/>
    </row>
    <row r="4" spans="1:7" ht="15">
      <c r="A4" s="22" t="s">
        <v>16</v>
      </c>
      <c r="B4" s="25">
        <v>558411</v>
      </c>
      <c r="C4" s="25">
        <v>687432</v>
      </c>
      <c r="D4" s="26">
        <f>SUM(B4-C4)</f>
        <v>-129021</v>
      </c>
      <c r="E4" s="27"/>
      <c r="F4" s="27"/>
      <c r="G4" s="21"/>
    </row>
    <row r="5" spans="1:7" ht="15">
      <c r="A5" s="22" t="s">
        <v>17</v>
      </c>
      <c r="B5" s="25">
        <v>928764</v>
      </c>
      <c r="C5" s="25">
        <v>784041</v>
      </c>
      <c r="D5" s="26">
        <f>SUM(B5-C5)</f>
        <v>144723</v>
      </c>
      <c r="E5" s="27"/>
      <c r="F5" s="27"/>
      <c r="G5" s="21"/>
    </row>
    <row r="6" spans="1:7" ht="15">
      <c r="A6" s="22" t="s">
        <v>18</v>
      </c>
      <c r="B6" s="25">
        <v>553788</v>
      </c>
      <c r="C6" s="25">
        <v>387942</v>
      </c>
      <c r="D6" s="26">
        <f>SUM(B6-C6)</f>
        <v>165846</v>
      </c>
      <c r="E6" s="27"/>
      <c r="F6" s="27"/>
      <c r="G6" s="21"/>
    </row>
    <row r="7" spans="1:7" ht="15">
      <c r="A7" s="28" t="s">
        <v>19</v>
      </c>
      <c r="B7" s="29">
        <f>SUM(B3:B6)</f>
        <v>2041338</v>
      </c>
      <c r="C7" s="29">
        <f>SUM(C3:C6)</f>
        <v>1985900</v>
      </c>
      <c r="D7" s="29">
        <f>SUM(B7-C7)</f>
        <v>55438</v>
      </c>
      <c r="E7" s="30"/>
      <c r="F7" s="30"/>
      <c r="G7" s="21"/>
    </row>
    <row r="8" ht="15">
      <c r="G8" s="21"/>
    </row>
    <row r="9" spans="1:7" ht="15">
      <c r="A9" s="1" t="s">
        <v>20</v>
      </c>
      <c r="B9" s="1"/>
      <c r="C9" s="1"/>
      <c r="D9" s="31">
        <v>155285</v>
      </c>
      <c r="G9" s="21"/>
    </row>
    <row r="10" ht="15">
      <c r="G10" s="21"/>
    </row>
  </sheetData>
  <mergeCells count="1">
    <mergeCell ref="A9:C9"/>
  </mergeCell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Duke</dc:creator>
  <cp:keywords/>
  <dc:description/>
  <cp:lastModifiedBy>Groover, Sheri</cp:lastModifiedBy>
  <cp:lastPrinted>2020-05-07T15:42:01Z</cp:lastPrinted>
  <dcterms:created xsi:type="dcterms:W3CDTF">2020-05-07T14:04:48Z</dcterms:created>
  <dcterms:modified xsi:type="dcterms:W3CDTF">2020-05-12T20:03:57Z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